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948E131C-552F-4E42-8983-9F840946848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čiatok" sheetId="2" r:id="rId1"/>
    <sheet name="Osobný mesačný rozpoč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3" i="1" l="1"/>
  <c r="J61" i="1"/>
  <c r="E52" i="1"/>
  <c r="E53" i="1"/>
  <c r="E54" i="1"/>
  <c r="E55" i="1"/>
  <c r="E60" i="1"/>
  <c r="E61" i="1"/>
  <c r="E62" i="1"/>
  <c r="E63" i="1"/>
  <c r="E64" i="1"/>
  <c r="E65" i="1"/>
  <c r="J56" i="1"/>
  <c r="J57" i="1"/>
  <c r="J58" i="1"/>
  <c r="E59" i="1"/>
  <c r="E66" i="1" s="1"/>
  <c r="E51" i="1"/>
  <c r="E56" i="1" s="1"/>
  <c r="J55" i="1"/>
  <c r="J50" i="1"/>
  <c r="J51" i="1"/>
  <c r="J49" i="1"/>
  <c r="J52" i="1" s="1"/>
  <c r="J44" i="1"/>
  <c r="J45" i="1"/>
  <c r="J43" i="1"/>
  <c r="E46" i="1"/>
  <c r="E47" i="1"/>
  <c r="E45" i="1"/>
  <c r="J37" i="1"/>
  <c r="J38" i="1"/>
  <c r="J39" i="1"/>
  <c r="J36" i="1"/>
  <c r="E39" i="1"/>
  <c r="E40" i="1"/>
  <c r="E41" i="1"/>
  <c r="E38" i="1"/>
  <c r="J28" i="1"/>
  <c r="J29" i="1"/>
  <c r="J30" i="1"/>
  <c r="J31" i="1"/>
  <c r="J32" i="1"/>
  <c r="J27" i="1"/>
  <c r="E29" i="1"/>
  <c r="E30" i="1"/>
  <c r="E31" i="1"/>
  <c r="E32" i="1"/>
  <c r="E33" i="1"/>
  <c r="E34" i="1"/>
  <c r="E28" i="1"/>
  <c r="J16" i="1"/>
  <c r="J17" i="1"/>
  <c r="J18" i="1"/>
  <c r="J19" i="1"/>
  <c r="J20" i="1"/>
  <c r="J21" i="1"/>
  <c r="J22" i="1"/>
  <c r="J23" i="1"/>
  <c r="J15" i="1"/>
  <c r="E16" i="1"/>
  <c r="E17" i="1"/>
  <c r="E18" i="1"/>
  <c r="E19" i="1"/>
  <c r="E20" i="1"/>
  <c r="E21" i="1"/>
  <c r="E22" i="1"/>
  <c r="E23" i="1"/>
  <c r="E24" i="1"/>
  <c r="E15" i="1"/>
  <c r="J59" i="1" l="1"/>
  <c r="E48" i="1"/>
  <c r="J46" i="1"/>
  <c r="E35" i="1"/>
  <c r="E42" i="1"/>
  <c r="J33" i="1"/>
  <c r="J24" i="1"/>
  <c r="E25" i="1"/>
  <c r="C12" i="1"/>
  <c r="H6" i="1" s="1"/>
  <c r="H8" i="1" s="1"/>
  <c r="C7" i="1"/>
  <c r="H4" i="1" s="1"/>
  <c r="J40" i="1"/>
  <c r="J65" i="1" l="1"/>
</calcChain>
</file>

<file path=xl/sharedStrings.xml><?xml version="1.0" encoding="utf-8"?>
<sst xmlns="http://schemas.openxmlformats.org/spreadsheetml/2006/main" count="159" uniqueCount="97">
  <si>
    <t>Informácie o tejto šablóne</t>
  </si>
  <si>
    <t>Tento hárok osobného mesačného rozpočtu slúži na sledovanie predpokladaných a skutočných mesačných príjmov a predpokladaných a skutočných nákladov.</t>
  </si>
  <si>
    <t>Zadajte vzniknuté výdavky v rôznych kategóriách do príslušných tabuliek.</t>
  </si>
  <si>
    <t>Predpokladaný zostatok, skutočný zostatok a rozdiel sa vypočítajú automaticky.</t>
  </si>
  <si>
    <t>Poznámka: </t>
  </si>
  <si>
    <t>V hárku OSOBNÝ MESAČNÝ ROZPOČET sú v stĺpci A uvedené ďalšie pokyny. Tento text je zámerne skrytý. Ak chcete text odstrániť, vyberte stĺpec A a potom stlačte kláves DELETE. Ak chcete text zobraziť, vyberte stĺpec A a potom zmeňte farbu písma.</t>
  </si>
  <si>
    <t>Ak chcete získať ďalšie informácie o tabuľkách v hárku, v tabuľke stlačte kláves SHIFT a potom kláves F10, vyberte možnosť TABUĽKA a potom vyberte položku ALTERNATÍVNY TEXT.</t>
  </si>
  <si>
    <t>V tomto hárku vytvorte osobný mesačný rozpočet. V bunkách v tomto stĺpci sú užitočné pokyny na používanie tohto hárka. Začnite stlačením šípky nadol.</t>
  </si>
  <si>
    <t>V bunke napravo sa nachádza nadpis tohto hárka. Ďalší pokyn je v bunke A5.</t>
  </si>
  <si>
    <t>V bunke napravo je označenie Predpokladaný mesačný príjem. Zadajte príjem 1 do bunky C5 a osobitné príjmy do bunky C6. Celkový mesačný príjem v bunke C7 sa vypočíta automaticky. Ďalší pokyn je v bunke A7.</t>
  </si>
  <si>
    <t>Predpokladaný zostatok v bunke H4, skutočný zostatok v bunke H6 a rozdiel v bunke H8 sa vypočítajú automaticky. Ďalší pokyn je v bunke A9.</t>
  </si>
  <si>
    <t>V bunke napravo je označenie Skutočný mesačný príjem. Zadajte príjem 1 do bunky C10 a osobitné príjmy do bunky C11. Celkový mesačný príjem v bunke C12 sa vypočíta automaticky. Ďalší pokyn je v bunke A14.</t>
  </si>
  <si>
    <t>Zadajte podrobnosti do tabuľky Bývanie začínajúcej v bunke napravo a tabuľky Zábava začínajúcej v bunke G14. Ďalší pokyn je v bunke A27.</t>
  </si>
  <si>
    <t>Zadajte podrobnosti do tabuľky Doprava začínajúcej v bunke napravo a tabuľky Pôžičky začínajúcej v bunke G26. Ďalší pokyn je v bunke A37.</t>
  </si>
  <si>
    <t>Zadajte podrobnosti do tabuľky Poistenie začínajúcej v bunke napravo a tabuľky Dane začínajúcej v bunke G35. Ďalší pokyn je v bunke A44.</t>
  </si>
  <si>
    <t>Zadajte podrobnosti do tabuľky Strava začínajúcej v bunke napravo a tabuľky Úspory začínajúcej v bunke G42. Ďalší pokyn je v bunke A50.</t>
  </si>
  <si>
    <t>Zadajte podrobnosti do tabuľky Domáce zvieratá začínajúcej v bunke napravo a tabuľky Dary začínajúcej v bunke G48. Ďalší pokyn je v bunke A58.</t>
  </si>
  <si>
    <t>Zadajte podrobnosti do tabuľky Osobná starostlivosť začínajúcej v bunke napravo a tabuľky Právne poplatky začínajúcej v bunke G54. Ďalší pokyn je v bunke A61.</t>
  </si>
  <si>
    <t>Celkové predpokladané náklady v bunke J61, celkové skutočné náklady v bunke J63 a celkový rozdiel v bunke J65 sa vypočítajú automaticky.</t>
  </si>
  <si>
    <t>Predpokladaný mesačný príjem</t>
  </si>
  <si>
    <t>Príjem 1</t>
  </si>
  <si>
    <t>Osobitné príjmy</t>
  </si>
  <si>
    <t>Mesačný príjem spolu</t>
  </si>
  <si>
    <t>Skutočný mesačný príjem</t>
  </si>
  <si>
    <t>BÝVANIE</t>
  </si>
  <si>
    <t>Hypotéka alebo nájomné</t>
  </si>
  <si>
    <t>Telefón</t>
  </si>
  <si>
    <t>Elektrina</t>
  </si>
  <si>
    <t>Plyn</t>
  </si>
  <si>
    <t>Vodné a stočné</t>
  </si>
  <si>
    <t>Káblová televízia</t>
  </si>
  <si>
    <t>Odvoz odpadu</t>
  </si>
  <si>
    <t>Údržba alebo opravy</t>
  </si>
  <si>
    <t>Zásoby</t>
  </si>
  <si>
    <t>Iné</t>
  </si>
  <si>
    <t>Medzisúčet</t>
  </si>
  <si>
    <t>DOPRAVA</t>
  </si>
  <si>
    <t>Platba za vozidlo</t>
  </si>
  <si>
    <t>Cestovné za autobus alebo taxi</t>
  </si>
  <si>
    <t>Poistenie</t>
  </si>
  <si>
    <t>Úradné poplatky</t>
  </si>
  <si>
    <t>Pohonné hmoty</t>
  </si>
  <si>
    <t>Údržba</t>
  </si>
  <si>
    <t>POISTENIE</t>
  </si>
  <si>
    <t>Domácnosť</t>
  </si>
  <si>
    <t>Zdravotné</t>
  </si>
  <si>
    <t>Život</t>
  </si>
  <si>
    <t>STRAVA</t>
  </si>
  <si>
    <t>Potraviny</t>
  </si>
  <si>
    <t>Reštaurácie</t>
  </si>
  <si>
    <t>DOMÁCE ZVIERATÁ</t>
  </si>
  <si>
    <t>Strava</t>
  </si>
  <si>
    <t>Zdravie</t>
  </si>
  <si>
    <t>Starostlivosť o výzor</t>
  </si>
  <si>
    <t>Hračky</t>
  </si>
  <si>
    <t>OSOBNÁ STAROSTLIVOSŤ</t>
  </si>
  <si>
    <t>Kaderníctvo a manikúra</t>
  </si>
  <si>
    <t>Oblečenie</t>
  </si>
  <si>
    <t>Čistiareň</t>
  </si>
  <si>
    <t>Zdravotný klub</t>
  </si>
  <si>
    <t>Príspevky alebo poplatky organizáciám</t>
  </si>
  <si>
    <t>Osobný mesačný rozpočet</t>
  </si>
  <si>
    <t>Predpokladané náklady</t>
  </si>
  <si>
    <t>Skutočné náklady</t>
  </si>
  <si>
    <t>Predpokladaný zostatok
(predpokladaný príjem mínus náklady)</t>
  </si>
  <si>
    <t>Skutočný zostatok
(skutočný príjem mínus náklady)</t>
  </si>
  <si>
    <t>Rozdiel
(skutočné mínus predpokladané)</t>
  </si>
  <si>
    <t>Rozdiel</t>
  </si>
  <si>
    <t>ZÁBAVA</t>
  </si>
  <si>
    <t>Video alebo DVD</t>
  </si>
  <si>
    <t>CD nosiče</t>
  </si>
  <si>
    <t>Filmy</t>
  </si>
  <si>
    <t>Koncerty</t>
  </si>
  <si>
    <t>Športové podujatia</t>
  </si>
  <si>
    <t>Divadlo</t>
  </si>
  <si>
    <t>PÔŽIČKY</t>
  </si>
  <si>
    <t>Osobné</t>
  </si>
  <si>
    <t>Študentské</t>
  </si>
  <si>
    <t>Kreditná karta</t>
  </si>
  <si>
    <t>DANE</t>
  </si>
  <si>
    <t>Zahraničné</t>
  </si>
  <si>
    <t>Štátne</t>
  </si>
  <si>
    <t>Miestne</t>
  </si>
  <si>
    <t>ÚSPORY ALEBO INVESTÍCIE</t>
  </si>
  <si>
    <t>Dôchodkový účet</t>
  </si>
  <si>
    <t>Investičný účet</t>
  </si>
  <si>
    <t>DARY A PRÍSPEVKY</t>
  </si>
  <si>
    <t>Charita 1</t>
  </si>
  <si>
    <t>Charita 2</t>
  </si>
  <si>
    <t>Charita 3</t>
  </si>
  <si>
    <t>PRÁVNE POPLATKY</t>
  </si>
  <si>
    <t>Právnik</t>
  </si>
  <si>
    <t>Výživné</t>
  </si>
  <si>
    <t>Záložné právo alebo rozsudok</t>
  </si>
  <si>
    <t>Predpokladané náklady spolu</t>
  </si>
  <si>
    <t>Skutočné náklady spolu</t>
  </si>
  <si>
    <t>Rozdiel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</si>
</sst>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EUR&quot;;[Red]\-#,##0.00\ &quot;EUR&quot;"/>
    <numFmt numFmtId="165" formatCode="[&lt;=9999999]###\-####;\(###\)\ ###\-####"/>
    <numFmt numFmtId="166" formatCode="#,##0.00\ &quot;EUR&quot;"/>
  </numFmts>
  <fonts count="21" x14ac:knownFonts="1">
    <font>
      <b/>
      <sz val="10"/>
      <color theme="1" tint="0.24994659260841701"/>
      <name val="Arial"/>
      <family val="2"/>
      <charset val="238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sz val="11"/>
      <color theme="1" tint="0.24994659260841701"/>
      <name val="Lucida Sans"/>
      <family val="2"/>
      <scheme val="minor"/>
    </font>
    <font>
      <b/>
      <sz val="11"/>
      <color theme="1" tint="0.24994659260841701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2"/>
      <color theme="1" tint="0.24994659260841701"/>
      <name val="Lucida Sans"/>
      <family val="2"/>
      <scheme val="minor"/>
    </font>
    <font>
      <sz val="16"/>
      <color theme="5" tint="-0.499984740745262"/>
      <name val="Times New Roman"/>
      <family val="1"/>
      <charset val="238"/>
    </font>
    <font>
      <b/>
      <sz val="10"/>
      <color theme="1" tint="0.24994659260841701"/>
      <name val="Times New Roman"/>
      <family val="1"/>
      <charset val="238"/>
    </font>
    <font>
      <sz val="10"/>
      <color theme="1" tint="0.24994659260841701"/>
      <name val="Times New Roman"/>
      <family val="1"/>
      <charset val="238"/>
    </font>
    <font>
      <b/>
      <sz val="12"/>
      <color theme="1" tint="0.2499465926084170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36"/>
      <color theme="5" tint="-0.499984740745262"/>
      <name val="Times New Roman"/>
      <family val="1"/>
      <charset val="238"/>
    </font>
    <font>
      <sz val="22"/>
      <color theme="3" tint="0.24994659260841701"/>
      <name val="Times New Roman"/>
      <family val="1"/>
      <charset val="238"/>
    </font>
    <font>
      <sz val="14"/>
      <color theme="0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2"/>
      <color theme="1" tint="0.24994659260841701"/>
      <name val="Times New Roman"/>
      <family val="1"/>
      <charset val="238"/>
    </font>
    <font>
      <sz val="12"/>
      <color theme="1" tint="0.2499465926084170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14" fillId="0" borderId="1" applyNumberFormat="0" applyFill="0" applyAlignment="0" applyProtection="0"/>
    <xf numFmtId="0" fontId="9" fillId="0" borderId="2" applyNumberFormat="0" applyFill="0" applyBorder="0" applyAlignment="0" applyProtection="0"/>
    <xf numFmtId="0" fontId="8" fillId="0" borderId="3" applyNumberFormat="0" applyFill="0" applyBorder="0" applyAlignment="0" applyProtection="0"/>
    <xf numFmtId="165" fontId="5" fillId="0" borderId="0" applyFont="0" applyFill="0" applyBorder="0" applyAlignment="0" applyProtection="0"/>
    <xf numFmtId="14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9" fillId="0" borderId="0" xfId="2" applyBorder="1" applyAlignment="1">
      <alignment vertical="center" wrapText="1"/>
    </xf>
    <xf numFmtId="0" fontId="9" fillId="0" borderId="0" xfId="2" applyBorder="1" applyAlignment="1">
      <alignment vertical="center"/>
    </xf>
    <xf numFmtId="0" fontId="9" fillId="0" borderId="0" xfId="2" applyBorder="1" applyAlignment="1">
      <alignment horizontal="left" vertical="center"/>
    </xf>
    <xf numFmtId="0" fontId="4" fillId="0" borderId="0" xfId="0" applyFont="1" applyAlignment="1">
      <alignment wrapText="1"/>
    </xf>
    <xf numFmtId="0" fontId="7" fillId="3" borderId="0" xfId="2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2" fillId="3" borderId="0" xfId="0" applyFont="1" applyFill="1"/>
    <xf numFmtId="0" fontId="13" fillId="3" borderId="0" xfId="1" applyFont="1" applyFill="1" applyBorder="1" applyAlignment="1">
      <alignment vertical="center"/>
    </xf>
    <xf numFmtId="0" fontId="14" fillId="3" borderId="0" xfId="1" applyFill="1" applyBorder="1"/>
    <xf numFmtId="0" fontId="11" fillId="2" borderId="4" xfId="2" applyFont="1" applyFill="1" applyBorder="1" applyAlignment="1">
      <alignment vertical="center"/>
    </xf>
    <xf numFmtId="164" fontId="11" fillId="2" borderId="6" xfId="0" applyNumberFormat="1" applyFont="1" applyFill="1" applyBorder="1" applyAlignment="1">
      <alignment vertical="center"/>
    </xf>
    <xf numFmtId="164" fontId="16" fillId="5" borderId="6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2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166" fontId="2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1" fillId="6" borderId="6" xfId="2" applyFont="1" applyFill="1" applyBorder="1" applyAlignment="1">
      <alignment horizontal="left" vertical="center" wrapText="1" indent="1"/>
    </xf>
    <xf numFmtId="164" fontId="16" fillId="7" borderId="6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5" fillId="4" borderId="4" xfId="3" applyFont="1" applyFill="1" applyBorder="1" applyAlignment="1">
      <alignment vertical="center"/>
    </xf>
    <xf numFmtId="0" fontId="15" fillId="4" borderId="7" xfId="3" applyFont="1" applyFill="1" applyBorder="1" applyAlignment="1">
      <alignment vertical="center"/>
    </xf>
    <xf numFmtId="0" fontId="15" fillId="4" borderId="5" xfId="3" applyFont="1" applyFill="1" applyBorder="1" applyAlignment="1">
      <alignment vertical="center"/>
    </xf>
  </cellXfs>
  <cellStyles count="6">
    <cellStyle name="Dátum" xfId="5" xr:uid="{00000000-0005-0000-0000-000000000000}"/>
    <cellStyle name="Nadpis 1" xfId="1" builtinId="16" customBuiltin="1"/>
    <cellStyle name="Nadpis 2" xfId="2" builtinId="17" customBuiltin="1"/>
    <cellStyle name="Nadpis 3" xfId="3" builtinId="18" customBuiltin="1"/>
    <cellStyle name="Normálna" xfId="0" builtinId="0" customBuiltin="1"/>
    <cellStyle name="Telefón" xfId="4" xr:uid="{00000000-0005-0000-0000-000005000000}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7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numFmt numFmtId="166" formatCode="#,##0.00\ &quot;EUR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 xr9:uid="{00000000-0011-0000-FFFF-FFFF01000000}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Obrázok 1" descr="Dekoratívny prvok&#10;">
          <a:extLst>
            <a:ext uri="{FF2B5EF4-FFF2-40B4-BE49-F238E27FC236}">
              <a16:creationId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03" y="333375"/>
          <a:ext cx="754908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ývanie" displayName="Byvanie" ref="B14:E25" totalsRowCount="1" headerRowDxfId="131" dataDxfId="130" totalsRowDxfId="129">
  <autoFilter ref="B14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BÝVANIE" totalsRowLabel="Medzisúčet" dataDxfId="128" totalsRowDxfId="127"/>
    <tableColumn id="2" xr3:uid="{00000000-0010-0000-0000-000002000000}" name="Predpokladané náklady" dataDxfId="126" totalsRowDxfId="125"/>
    <tableColumn id="3" xr3:uid="{00000000-0010-0000-0000-000003000000}" name="Skutočné náklady" dataDxfId="124" totalsRowDxfId="123"/>
    <tableColumn id="4" xr3:uid="{00000000-0010-0000-0000-000004000000}" name="Rozdiel" totalsRowFunction="sum" dataDxfId="122" totalsRowDxfId="121">
      <calculatedColumnFormula>Byvanie[[#This Row],[Predpokladané náklady]]-Byvanie[[#This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bývanie. Rozdiel sa vypočíta automatick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Domace_zvierata" displayName="Domace_zvierata" ref="B50:E56" totalsRowCount="1" headerRowDxfId="32" dataDxfId="31" totalsRowDxfId="30">
  <autoFilter ref="B50:E5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DOMÁCE ZVIERATÁ" totalsRowLabel="Medzisúčet" dataDxfId="29" totalsRowDxfId="28"/>
    <tableColumn id="2" xr3:uid="{00000000-0010-0000-0900-000002000000}" name="Predpokladané náklady" dataDxfId="27" totalsRowDxfId="26"/>
    <tableColumn id="3" xr3:uid="{00000000-0010-0000-0900-000003000000}" name="Skutočné náklady" dataDxfId="25" totalsRowDxfId="24"/>
    <tableColumn id="4" xr3:uid="{00000000-0010-0000-0900-000004000000}" name="Rozdiel" totalsRowFunction="sum" dataDxfId="23" totalsRowDxfId="22">
      <calculatedColumnFormula>Domace_zvierata[[#This Row],[Predpokladané náklady]]-Domace_zvierata[[#This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domáce zvieratá. Rozdiel sa vypočíta automatick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Pravne_poplatky" displayName="Pravne_poplatky" ref="G54:J59" totalsRowCount="1" headerRowDxfId="21" dataDxfId="20" totalsRowDxfId="19">
  <autoFilter ref="G54:J5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PRÁVNE POPLATKY" totalsRowLabel="Medzisúčet" dataDxfId="18" totalsRowDxfId="17"/>
    <tableColumn id="2" xr3:uid="{00000000-0010-0000-0A00-000002000000}" name="Predpokladané náklady" dataDxfId="16" totalsRowDxfId="15"/>
    <tableColumn id="3" xr3:uid="{00000000-0010-0000-0A00-000003000000}" name="Skutočné náklady" dataDxfId="14" totalsRowDxfId="13"/>
    <tableColumn id="4" xr3:uid="{00000000-0010-0000-0A00-000004000000}" name="Rozdiel" totalsRowFunction="sum" dataDxfId="12" totalsRowDxfId="11">
      <calculatedColumnFormula>Pravne_poplatky[[#This Row],[Predpokladané náklady]]-Pravne_poplatky[[#This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právne poplatky. Rozdiel sa vypočíta automatick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Osobna_starostlivost" displayName="Osobna_starostlivost" ref="B58:E66" totalsRowCount="1" headerRowDxfId="10" dataDxfId="9" totalsRowDxfId="8">
  <autoFilter ref="B58:E6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OSOBNÁ STAROSTLIVOSŤ" totalsRowLabel="Medzisúčet" dataDxfId="7" totalsRowDxfId="6"/>
    <tableColumn id="2" xr3:uid="{00000000-0010-0000-0B00-000002000000}" name="Predpokladané náklady" dataDxfId="5" totalsRowDxfId="4"/>
    <tableColumn id="3" xr3:uid="{00000000-0010-0000-0B00-000003000000}" name="Skutočné náklady" dataDxfId="3" totalsRowDxfId="2"/>
    <tableColumn id="4" xr3:uid="{00000000-0010-0000-0B00-000004000000}" name="Rozdiel" totalsRowFunction="sum" dataDxfId="1" totalsRowDxfId="0">
      <calculatedColumnFormula>Osobna_starostlivost[[#This Row],[Predpokladané náklady]]-Osobna_starostlivost[[#This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osobnú starostlivosť. Rozdiel sa vypočíta automatick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Zabava" displayName="Zabava" ref="G14:J24" totalsRowCount="1" headerRowDxfId="120" dataDxfId="119" totalsRowDxfId="118">
  <autoFilter ref="G14:J2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ZÁBAVA" totalsRowLabel="Medzisúčet" dataDxfId="117" totalsRowDxfId="116"/>
    <tableColumn id="2" xr3:uid="{00000000-0010-0000-0100-000002000000}" name="Predpokladané náklady" dataDxfId="115" totalsRowDxfId="114"/>
    <tableColumn id="3" xr3:uid="{00000000-0010-0000-0100-000003000000}" name="Skutočné náklady" dataDxfId="113" totalsRowDxfId="112"/>
    <tableColumn id="4" xr3:uid="{00000000-0010-0000-0100-000004000000}" name="Rozdiel" totalsRowFunction="sum" dataDxfId="111" totalsRowDxfId="110">
      <calculatedColumnFormula>Zabava[[#This Row],[Predpokladané náklady]]-Zabava[[#This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zábavu. Rozdiel sa vypočíta automatick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ozicky" displayName="Pozicky" ref="G26:J33" totalsRowCount="1" headerRowDxfId="109" dataDxfId="108" totalsRowDxfId="107">
  <autoFilter ref="G26:J3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PÔŽIČKY" totalsRowLabel="Medzisúčet" dataDxfId="106" totalsRowDxfId="105"/>
    <tableColumn id="2" xr3:uid="{00000000-0010-0000-0200-000002000000}" name="Predpokladané náklady" dataDxfId="104" totalsRowDxfId="103"/>
    <tableColumn id="3" xr3:uid="{00000000-0010-0000-0200-000003000000}" name="Skutočné náklady" dataDxfId="102" totalsRowDxfId="101"/>
    <tableColumn id="4" xr3:uid="{00000000-0010-0000-0200-000004000000}" name="Rozdiel" totalsRowFunction="sum" dataDxfId="100" totalsRowDxfId="99">
      <calculatedColumnFormula>Pozicky[[#This Row],[Predpokladané náklady]]-Pozicky[[#This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pôžičky. Rozdiel sa vypočíta automatick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Doprava" displayName="Doprava" ref="B27:E35" totalsRowCount="1" headerRowDxfId="98" dataDxfId="97" totalsRowDxfId="96">
  <autoFilter ref="B27:E34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DOPRAVA" totalsRowLabel="Medzisúčet" dataDxfId="95" totalsRowDxfId="94"/>
    <tableColumn id="2" xr3:uid="{00000000-0010-0000-0300-000002000000}" name="Predpokladané náklady" dataDxfId="93" totalsRowDxfId="92"/>
    <tableColumn id="3" xr3:uid="{00000000-0010-0000-0300-000003000000}" name="Skutočné náklady" dataDxfId="91" totalsRowDxfId="90"/>
    <tableColumn id="4" xr3:uid="{00000000-0010-0000-0300-000004000000}" name="Rozdiel" totalsRowFunction="sum" dataDxfId="89" totalsRowDxfId="88">
      <calculatedColumnFormula>Doprava[[#This Row],[Predpokladané náklady]]-Doprava[[#This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dopravu. Rozdiel sa vypočíta automatick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oistenie" displayName="Poistenie" ref="B37:E42" totalsRowCount="1" headerRowDxfId="87" dataDxfId="86" totalsRowDxfId="85">
  <autoFilter ref="B37:E41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POISTENIE" totalsRowLabel="Medzisúčet" dataDxfId="84" totalsRowDxfId="83"/>
    <tableColumn id="2" xr3:uid="{00000000-0010-0000-0400-000002000000}" name="Predpokladané náklady" dataDxfId="82" totalsRowDxfId="81"/>
    <tableColumn id="3" xr3:uid="{00000000-0010-0000-0400-000003000000}" name="Skutočné náklady" dataDxfId="80" totalsRowDxfId="79"/>
    <tableColumn id="4" xr3:uid="{00000000-0010-0000-0400-000004000000}" name="Rozdiel" totalsRowFunction="sum" dataDxfId="78" totalsRowDxfId="77">
      <calculatedColumnFormula>Poistenie[[#This Row],[Predpokladané náklady]]-Poistenie[[#This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poistenie. Rozdiel sa vypočíta automatick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Dane" displayName="Dane" ref="G35:J40" totalsRowCount="1" headerRowDxfId="76" dataDxfId="75" totalsRowDxfId="74">
  <autoFilter ref="G35:J39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DANE" totalsRowLabel="Medzisúčet" dataDxfId="73" totalsRowDxfId="72"/>
    <tableColumn id="2" xr3:uid="{00000000-0010-0000-0500-000002000000}" name="Predpokladané náklady" dataDxfId="71" totalsRowDxfId="70"/>
    <tableColumn id="3" xr3:uid="{00000000-0010-0000-0500-000003000000}" name="Skutočné náklady" dataDxfId="69" totalsRowDxfId="68"/>
    <tableColumn id="4" xr3:uid="{00000000-0010-0000-0500-000004000000}" name="Rozdiel" totalsRowFunction="sum" dataDxfId="67" totalsRowDxfId="66">
      <calculatedColumnFormula>Dane[[#This Row],[Predpokladané náklady]]-Dane[[#This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dane. Rozdiel sa vypočíta automatick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Uspory" displayName="Uspory" ref="G42:J46" totalsRowCount="1" headerRowDxfId="65" dataDxfId="64" totalsRowDxfId="63">
  <autoFilter ref="G42:J45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ÚSPORY ALEBO INVESTÍCIE" totalsRowLabel="Medzisúčet" dataDxfId="62" totalsRowDxfId="61"/>
    <tableColumn id="2" xr3:uid="{00000000-0010-0000-0600-000002000000}" name="Predpokladané náklady" dataDxfId="60" totalsRowDxfId="59"/>
    <tableColumn id="3" xr3:uid="{00000000-0010-0000-0600-000003000000}" name="Skutočné náklady" dataDxfId="58" totalsRowDxfId="57"/>
    <tableColumn id="4" xr3:uid="{00000000-0010-0000-0600-000004000000}" name="Rozdiel" totalsRowFunction="sum" dataDxfId="56" totalsRowDxfId="55">
      <calculatedColumnFormula>Uspory[[#This Row],[Predpokladané náklady]]-Uspory[[#This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úspory alebo investície. Rozdiel sa vypočíta automatick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Strava" displayName="Strava" ref="B44:E48" totalsRowCount="1" headerRowDxfId="54" dataDxfId="53" totalsRowDxfId="52">
  <autoFilter ref="B44:E47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STRAVA" totalsRowLabel="Medzisúčet" dataDxfId="51" totalsRowDxfId="50"/>
    <tableColumn id="2" xr3:uid="{00000000-0010-0000-0700-000002000000}" name="Predpokladané náklady" dataDxfId="49" totalsRowDxfId="48"/>
    <tableColumn id="3" xr3:uid="{00000000-0010-0000-0700-000003000000}" name="Skutočné náklady" dataDxfId="47" totalsRowDxfId="46"/>
    <tableColumn id="4" xr3:uid="{00000000-0010-0000-0700-000004000000}" name="Rozdiel" totalsRowFunction="sum" dataDxfId="45" totalsRowDxfId="44">
      <calculatedColumnFormula>Strava[[#This Row],[Predpokladané náklady]]-Strava[[#This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stravu. Rozdiel sa vypočíta automatick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Dary" displayName="Dary" ref="G48:J52" totalsRowCount="1" headerRowDxfId="43" dataDxfId="42" totalsRowDxfId="41">
  <autoFilter ref="G48:J51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DARY A PRÍSPEVKY" totalsRowLabel="Medzisúčet" dataDxfId="40" totalsRowDxfId="39"/>
    <tableColumn id="2" xr3:uid="{00000000-0010-0000-0800-000002000000}" name="Predpokladané náklady" dataDxfId="38" totalsRowDxfId="37"/>
    <tableColumn id="3" xr3:uid="{00000000-0010-0000-0800-000003000000}" name="Skutočné náklady" dataDxfId="36" totalsRowDxfId="35"/>
    <tableColumn id="4" xr3:uid="{00000000-0010-0000-0800-000004000000}" name="Rozdiel" totalsRowFunction="sum" dataDxfId="34" totalsRowDxfId="33">
      <calculatedColumnFormula>Dary[[#This Row],[Predpokladané náklady]]-Dary[[#This Row],[Skutočné náklady]]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Do tejto tabuľky zadajte predpokladané a skutočné náklady na dary a príspevky. Rozdiel sa vypočíta automaticky.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1:B7"/>
  <sheetViews>
    <sheetView showGridLines="0" workbookViewId="0"/>
  </sheetViews>
  <sheetFormatPr defaultRowHeight="12.75" x14ac:dyDescent="0.2"/>
  <cols>
    <col min="1" max="1" width="2.7109375" customWidth="1"/>
    <col min="2" max="2" width="80.7109375" customWidth="1"/>
    <col min="3" max="3" width="2.7109375" customWidth="1"/>
  </cols>
  <sheetData>
    <row r="1" spans="2:2" s="4" customFormat="1" ht="30" customHeight="1" x14ac:dyDescent="0.2">
      <c r="B1" s="9" t="s">
        <v>0</v>
      </c>
    </row>
    <row r="2" spans="2:2" ht="48.6" customHeight="1" x14ac:dyDescent="0.2">
      <c r="B2" s="3" t="s">
        <v>1</v>
      </c>
    </row>
    <row r="3" spans="2:2" ht="34.35" customHeight="1" x14ac:dyDescent="0.2">
      <c r="B3" s="3" t="s">
        <v>2</v>
      </c>
    </row>
    <row r="4" spans="2:2" ht="33.75" customHeight="1" x14ac:dyDescent="0.2">
      <c r="B4" s="3" t="s">
        <v>3</v>
      </c>
    </row>
    <row r="5" spans="2:2" ht="34.35" customHeight="1" x14ac:dyDescent="0.2">
      <c r="B5" s="8" t="s">
        <v>4</v>
      </c>
    </row>
    <row r="6" spans="2:2" ht="66.75" customHeight="1" x14ac:dyDescent="0.2">
      <c r="B6" s="3" t="s">
        <v>5</v>
      </c>
    </row>
    <row r="7" spans="2:2" ht="49.5" customHeight="1" x14ac:dyDescent="0.2">
      <c r="B7" s="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A1:J71"/>
  <sheetViews>
    <sheetView showGridLines="0" tabSelected="1" zoomScaleNormal="100" workbookViewId="0">
      <selection activeCell="C5" sqref="C5"/>
    </sheetView>
  </sheetViews>
  <sheetFormatPr defaultRowHeight="12.75" x14ac:dyDescent="0.2"/>
  <cols>
    <col min="1" max="1" width="2.7109375" style="20" customWidth="1"/>
    <col min="2" max="2" width="43" customWidth="1"/>
    <col min="3" max="3" width="29.7109375" customWidth="1"/>
    <col min="4" max="4" width="23.7109375" customWidth="1"/>
    <col min="5" max="5" width="21.5703125" customWidth="1"/>
    <col min="6" max="6" width="2.7109375" customWidth="1"/>
    <col min="7" max="7" width="43" customWidth="1"/>
    <col min="8" max="8" width="29.7109375" customWidth="1"/>
    <col min="9" max="9" width="23.7109375" customWidth="1"/>
    <col min="10" max="10" width="19.7109375" customWidth="1"/>
    <col min="11" max="11" width="2.7109375" customWidth="1"/>
  </cols>
  <sheetData>
    <row r="1" spans="1:10" s="21" customFormat="1" ht="14.25" x14ac:dyDescent="0.2">
      <c r="A1" s="18" t="s">
        <v>7</v>
      </c>
    </row>
    <row r="2" spans="1:10" s="1" customFormat="1" ht="71.25" customHeight="1" x14ac:dyDescent="0.4">
      <c r="A2" s="19" t="s">
        <v>8</v>
      </c>
      <c r="B2" s="12"/>
      <c r="C2" s="13" t="s">
        <v>61</v>
      </c>
      <c r="D2" s="14"/>
      <c r="E2" s="14"/>
      <c r="F2" s="14"/>
      <c r="G2" s="14"/>
      <c r="H2" s="14"/>
      <c r="I2" s="14"/>
      <c r="J2" s="14"/>
    </row>
    <row r="4" spans="1:10" ht="24.95" customHeight="1" x14ac:dyDescent="0.2">
      <c r="A4" s="20" t="s">
        <v>9</v>
      </c>
      <c r="B4" s="32" t="s">
        <v>19</v>
      </c>
      <c r="C4" s="33"/>
      <c r="D4" s="5"/>
      <c r="E4" s="29" t="s">
        <v>64</v>
      </c>
      <c r="F4" s="29"/>
      <c r="G4" s="29"/>
      <c r="H4" s="30">
        <f>C7-J61</f>
        <v>3405</v>
      </c>
    </row>
    <row r="5" spans="1:10" ht="24.95" customHeight="1" x14ac:dyDescent="0.2">
      <c r="B5" s="15" t="s">
        <v>20</v>
      </c>
      <c r="C5" s="16">
        <v>4300</v>
      </c>
      <c r="E5" s="29"/>
      <c r="F5" s="29"/>
      <c r="G5" s="29"/>
      <c r="H5" s="30"/>
      <c r="I5" s="6"/>
    </row>
    <row r="6" spans="1:10" ht="24.95" customHeight="1" x14ac:dyDescent="0.2">
      <c r="B6" s="15" t="s">
        <v>21</v>
      </c>
      <c r="C6" s="16">
        <v>300</v>
      </c>
      <c r="E6" s="29" t="s">
        <v>65</v>
      </c>
      <c r="F6" s="29"/>
      <c r="G6" s="29"/>
      <c r="H6" s="30">
        <f>C12-J63</f>
        <v>3064</v>
      </c>
      <c r="I6" s="6"/>
    </row>
    <row r="7" spans="1:10" ht="24.95" customHeight="1" x14ac:dyDescent="0.2">
      <c r="A7" s="20" t="s">
        <v>10</v>
      </c>
      <c r="B7" s="15" t="s">
        <v>22</v>
      </c>
      <c r="C7" s="17">
        <f>SUM(C5:C6)</f>
        <v>4600</v>
      </c>
      <c r="E7" s="29"/>
      <c r="F7" s="29"/>
      <c r="G7" s="29"/>
      <c r="H7" s="30"/>
      <c r="I7" s="6"/>
    </row>
    <row r="8" spans="1:10" ht="24.95" customHeight="1" x14ac:dyDescent="0.2">
      <c r="B8" s="2"/>
      <c r="C8" s="2"/>
      <c r="D8" s="2"/>
      <c r="E8" s="29" t="s">
        <v>66</v>
      </c>
      <c r="F8" s="29"/>
      <c r="G8" s="29"/>
      <c r="H8" s="30">
        <f>H6-H4</f>
        <v>-341</v>
      </c>
      <c r="I8" s="6"/>
    </row>
    <row r="9" spans="1:10" ht="24.95" customHeight="1" x14ac:dyDescent="0.2">
      <c r="A9" s="20" t="s">
        <v>11</v>
      </c>
      <c r="B9" s="32" t="s">
        <v>23</v>
      </c>
      <c r="C9" s="34"/>
      <c r="D9" s="5"/>
      <c r="E9" s="29"/>
      <c r="F9" s="29"/>
      <c r="G9" s="29"/>
      <c r="H9" s="30"/>
      <c r="I9" s="7"/>
    </row>
    <row r="10" spans="1:10" ht="24.95" customHeight="1" x14ac:dyDescent="0.2">
      <c r="B10" s="15" t="s">
        <v>20</v>
      </c>
      <c r="C10" s="16">
        <v>4000</v>
      </c>
      <c r="I10" s="6"/>
    </row>
    <row r="11" spans="1:10" ht="24.95" customHeight="1" x14ac:dyDescent="0.2">
      <c r="B11" s="15" t="s">
        <v>21</v>
      </c>
      <c r="C11" s="16">
        <v>300</v>
      </c>
      <c r="E11" s="6"/>
      <c r="H11" s="10"/>
      <c r="I11" s="6"/>
    </row>
    <row r="12" spans="1:10" ht="24.95" customHeight="1" x14ac:dyDescent="0.2">
      <c r="B12" s="15" t="s">
        <v>22</v>
      </c>
      <c r="C12" s="17">
        <f>SUM(C10:C11)</f>
        <v>4300</v>
      </c>
    </row>
    <row r="14" spans="1:10" ht="24.95" customHeight="1" x14ac:dyDescent="0.2">
      <c r="A14" s="20" t="s">
        <v>12</v>
      </c>
      <c r="B14" s="22" t="s">
        <v>24</v>
      </c>
      <c r="C14" s="22" t="s">
        <v>62</v>
      </c>
      <c r="D14" s="22" t="s">
        <v>63</v>
      </c>
      <c r="E14" s="22" t="s">
        <v>67</v>
      </c>
      <c r="F14" s="23"/>
      <c r="G14" s="22" t="s">
        <v>68</v>
      </c>
      <c r="H14" s="22" t="s">
        <v>62</v>
      </c>
      <c r="I14" s="22" t="s">
        <v>63</v>
      </c>
      <c r="J14" s="22" t="s">
        <v>67</v>
      </c>
    </row>
    <row r="15" spans="1:10" ht="24.95" customHeight="1" x14ac:dyDescent="0.2">
      <c r="B15" s="24" t="s">
        <v>25</v>
      </c>
      <c r="C15" s="25">
        <v>1000</v>
      </c>
      <c r="D15" s="25">
        <v>1000</v>
      </c>
      <c r="E15" s="25">
        <f>Byvanie[[#This Row],[Predpokladané náklady]]-Byvanie[[#This Row],[Skutočné náklady]]</f>
        <v>0</v>
      </c>
      <c r="F15" s="23"/>
      <c r="G15" s="24" t="s">
        <v>69</v>
      </c>
      <c r="H15" s="25"/>
      <c r="I15" s="25"/>
      <c r="J15" s="25">
        <f>Zabava[[#This Row],[Predpokladané náklady]]-Zabava[[#This Row],[Skutočné náklady]]</f>
        <v>0</v>
      </c>
    </row>
    <row r="16" spans="1:10" ht="24.95" customHeight="1" x14ac:dyDescent="0.2">
      <c r="B16" s="24" t="s">
        <v>26</v>
      </c>
      <c r="C16" s="25">
        <v>54</v>
      </c>
      <c r="D16" s="25">
        <v>100</v>
      </c>
      <c r="E16" s="25">
        <f>Byvanie[[#This Row],[Predpokladané náklady]]-Byvanie[[#This Row],[Skutočné náklady]]</f>
        <v>-46</v>
      </c>
      <c r="F16" s="23"/>
      <c r="G16" s="24" t="s">
        <v>70</v>
      </c>
      <c r="H16" s="25"/>
      <c r="I16" s="25"/>
      <c r="J16" s="25">
        <f>Zabava[[#This Row],[Predpokladané náklady]]-Zabava[[#This Row],[Skutočné náklady]]</f>
        <v>0</v>
      </c>
    </row>
    <row r="17" spans="1:10" ht="24.95" customHeight="1" x14ac:dyDescent="0.2">
      <c r="B17" s="24" t="s">
        <v>27</v>
      </c>
      <c r="C17" s="25">
        <v>44</v>
      </c>
      <c r="D17" s="25">
        <v>56</v>
      </c>
      <c r="E17" s="25">
        <f>Byvanie[[#This Row],[Predpokladané náklady]]-Byvanie[[#This Row],[Skutočné náklady]]</f>
        <v>-12</v>
      </c>
      <c r="F17" s="23"/>
      <c r="G17" s="24" t="s">
        <v>71</v>
      </c>
      <c r="H17" s="25"/>
      <c r="I17" s="25"/>
      <c r="J17" s="25">
        <f>Zabava[[#This Row],[Predpokladané náklady]]-Zabava[[#This Row],[Skutočné náklady]]</f>
        <v>0</v>
      </c>
    </row>
    <row r="18" spans="1:10" ht="24.95" customHeight="1" x14ac:dyDescent="0.2">
      <c r="B18" s="24" t="s">
        <v>28</v>
      </c>
      <c r="C18" s="25">
        <v>22</v>
      </c>
      <c r="D18" s="25">
        <v>28</v>
      </c>
      <c r="E18" s="25">
        <f>Byvanie[[#This Row],[Predpokladané náklady]]-Byvanie[[#This Row],[Skutočné náklady]]</f>
        <v>-6</v>
      </c>
      <c r="F18" s="23"/>
      <c r="G18" s="24" t="s">
        <v>72</v>
      </c>
      <c r="H18" s="25"/>
      <c r="I18" s="25"/>
      <c r="J18" s="25">
        <f>Zabava[[#This Row],[Predpokladané náklady]]-Zabava[[#This Row],[Skutočné náklady]]</f>
        <v>0</v>
      </c>
    </row>
    <row r="19" spans="1:10" ht="24.95" customHeight="1" x14ac:dyDescent="0.2">
      <c r="B19" s="24" t="s">
        <v>29</v>
      </c>
      <c r="C19" s="25">
        <v>8</v>
      </c>
      <c r="D19" s="25">
        <v>8</v>
      </c>
      <c r="E19" s="25">
        <f>Byvanie[[#This Row],[Predpokladané náklady]]-Byvanie[[#This Row],[Skutočné náklady]]</f>
        <v>0</v>
      </c>
      <c r="F19" s="23"/>
      <c r="G19" s="24" t="s">
        <v>73</v>
      </c>
      <c r="H19" s="25"/>
      <c r="I19" s="25"/>
      <c r="J19" s="25">
        <f>Zabava[[#This Row],[Predpokladané náklady]]-Zabava[[#This Row],[Skutočné náklady]]</f>
        <v>0</v>
      </c>
    </row>
    <row r="20" spans="1:10" ht="24.95" customHeight="1" x14ac:dyDescent="0.2">
      <c r="B20" s="24" t="s">
        <v>30</v>
      </c>
      <c r="C20" s="25">
        <v>34</v>
      </c>
      <c r="D20" s="25">
        <v>34</v>
      </c>
      <c r="E20" s="25">
        <f>Byvanie[[#This Row],[Predpokladané náklady]]-Byvanie[[#This Row],[Skutočné náklady]]</f>
        <v>0</v>
      </c>
      <c r="F20" s="23"/>
      <c r="G20" s="24" t="s">
        <v>74</v>
      </c>
      <c r="H20" s="25"/>
      <c r="I20" s="25"/>
      <c r="J20" s="25">
        <f>Zabava[[#This Row],[Predpokladané náklady]]-Zabava[[#This Row],[Skutočné náklady]]</f>
        <v>0</v>
      </c>
    </row>
    <row r="21" spans="1:10" ht="24.95" customHeight="1" x14ac:dyDescent="0.2">
      <c r="B21" s="24" t="s">
        <v>31</v>
      </c>
      <c r="C21" s="25">
        <v>10</v>
      </c>
      <c r="D21" s="25">
        <v>10</v>
      </c>
      <c r="E21" s="25">
        <f>Byvanie[[#This Row],[Predpokladané náklady]]-Byvanie[[#This Row],[Skutočné náklady]]</f>
        <v>0</v>
      </c>
      <c r="F21" s="23"/>
      <c r="G21" s="24" t="s">
        <v>34</v>
      </c>
      <c r="H21" s="25"/>
      <c r="I21" s="25"/>
      <c r="J21" s="25">
        <f>Zabava[[#This Row],[Predpokladané náklady]]-Zabava[[#This Row],[Skutočné náklady]]</f>
        <v>0</v>
      </c>
    </row>
    <row r="22" spans="1:10" ht="24.95" customHeight="1" x14ac:dyDescent="0.2">
      <c r="B22" s="24" t="s">
        <v>32</v>
      </c>
      <c r="C22" s="25">
        <v>23</v>
      </c>
      <c r="D22" s="25">
        <v>0</v>
      </c>
      <c r="E22" s="25">
        <f>Byvanie[[#This Row],[Predpokladané náklady]]-Byvanie[[#This Row],[Skutočné náklady]]</f>
        <v>23</v>
      </c>
      <c r="F22" s="23"/>
      <c r="G22" s="24" t="s">
        <v>34</v>
      </c>
      <c r="H22" s="25"/>
      <c r="I22" s="25"/>
      <c r="J22" s="25">
        <f>Zabava[[#This Row],[Predpokladané náklady]]-Zabava[[#This Row],[Skutočné náklady]]</f>
        <v>0</v>
      </c>
    </row>
    <row r="23" spans="1:10" ht="24.95" customHeight="1" x14ac:dyDescent="0.2">
      <c r="B23" s="24" t="s">
        <v>33</v>
      </c>
      <c r="C23" s="25">
        <v>0</v>
      </c>
      <c r="D23" s="25">
        <v>0</v>
      </c>
      <c r="E23" s="25">
        <f>Byvanie[[#This Row],[Predpokladané náklady]]-Byvanie[[#This Row],[Skutočné náklady]]</f>
        <v>0</v>
      </c>
      <c r="F23" s="23"/>
      <c r="G23" s="24" t="s">
        <v>34</v>
      </c>
      <c r="H23" s="25"/>
      <c r="I23" s="25"/>
      <c r="J23" s="25">
        <f>Zabava[[#This Row],[Predpokladané náklady]]-Zabava[[#This Row],[Skutočné náklady]]</f>
        <v>0</v>
      </c>
    </row>
    <row r="24" spans="1:10" ht="24.95" customHeight="1" x14ac:dyDescent="0.2">
      <c r="B24" s="24" t="s">
        <v>34</v>
      </c>
      <c r="C24" s="25">
        <v>0</v>
      </c>
      <c r="D24" s="25">
        <v>0</v>
      </c>
      <c r="E24" s="25">
        <f>Byvanie[[#This Row],[Predpokladané náklady]]-Byvanie[[#This Row],[Skutočné náklady]]</f>
        <v>0</v>
      </c>
      <c r="F24" s="23"/>
      <c r="G24" s="11" t="s">
        <v>35</v>
      </c>
      <c r="H24" s="26"/>
      <c r="I24" s="26"/>
      <c r="J24" s="26">
        <f>SUBTOTAL(109,Zabava[Rozdiel])</f>
        <v>0</v>
      </c>
    </row>
    <row r="25" spans="1:10" ht="24.95" customHeight="1" x14ac:dyDescent="0.2">
      <c r="B25" s="11" t="s">
        <v>35</v>
      </c>
      <c r="C25" s="25"/>
      <c r="D25" s="25"/>
      <c r="E25" s="25">
        <f>SUBTOTAL(109,Byvanie[Rozdiel])</f>
        <v>-41</v>
      </c>
      <c r="F25" s="23"/>
      <c r="G25" s="28"/>
      <c r="H25" s="28"/>
      <c r="I25" s="28"/>
      <c r="J25" s="28"/>
    </row>
    <row r="26" spans="1:10" ht="24.95" customHeight="1" x14ac:dyDescent="0.2">
      <c r="B26" s="31"/>
      <c r="C26" s="31"/>
      <c r="D26" s="31"/>
      <c r="E26" s="31"/>
      <c r="F26" s="23"/>
      <c r="G26" s="22" t="s">
        <v>75</v>
      </c>
      <c r="H26" s="22" t="s">
        <v>62</v>
      </c>
      <c r="I26" s="22" t="s">
        <v>63</v>
      </c>
      <c r="J26" s="22" t="s">
        <v>67</v>
      </c>
    </row>
    <row r="27" spans="1:10" ht="24.95" customHeight="1" x14ac:dyDescent="0.2">
      <c r="A27" s="20" t="s">
        <v>13</v>
      </c>
      <c r="B27" s="22" t="s">
        <v>36</v>
      </c>
      <c r="C27" s="22" t="s">
        <v>62</v>
      </c>
      <c r="D27" s="22" t="s">
        <v>63</v>
      </c>
      <c r="E27" s="22" t="s">
        <v>67</v>
      </c>
      <c r="F27" s="23"/>
      <c r="G27" s="24" t="s">
        <v>76</v>
      </c>
      <c r="H27" s="25"/>
      <c r="I27" s="25"/>
      <c r="J27" s="25">
        <f>Pozicky[[#This Row],[Predpokladané náklady]]-Pozicky[[#This Row],[Skutočné náklady]]</f>
        <v>0</v>
      </c>
    </row>
    <row r="28" spans="1:10" ht="24.95" customHeight="1" x14ac:dyDescent="0.2">
      <c r="B28" s="24" t="s">
        <v>37</v>
      </c>
      <c r="C28" s="25"/>
      <c r="D28" s="25"/>
      <c r="E28" s="25">
        <f>Doprava[[#This Row],[Predpokladané náklady]]-Doprava[[#This Row],[Skutočné náklady]]</f>
        <v>0</v>
      </c>
      <c r="F28" s="23"/>
      <c r="G28" s="24" t="s">
        <v>77</v>
      </c>
      <c r="H28" s="25"/>
      <c r="I28" s="25"/>
      <c r="J28" s="25">
        <f>Pozicky[[#This Row],[Predpokladané náklady]]-Pozicky[[#This Row],[Skutočné náklady]]</f>
        <v>0</v>
      </c>
    </row>
    <row r="29" spans="1:10" ht="24.95" customHeight="1" x14ac:dyDescent="0.2">
      <c r="B29" s="24" t="s">
        <v>38</v>
      </c>
      <c r="C29" s="25"/>
      <c r="D29" s="25"/>
      <c r="E29" s="25">
        <f>Doprava[[#This Row],[Predpokladané náklady]]-Doprava[[#This Row],[Skutočné náklady]]</f>
        <v>0</v>
      </c>
      <c r="F29" s="23"/>
      <c r="G29" s="24" t="s">
        <v>78</v>
      </c>
      <c r="H29" s="25"/>
      <c r="I29" s="25"/>
      <c r="J29" s="25">
        <f>Pozicky[[#This Row],[Predpokladané náklady]]-Pozicky[[#This Row],[Skutočné náklady]]</f>
        <v>0</v>
      </c>
    </row>
    <row r="30" spans="1:10" ht="24.95" customHeight="1" x14ac:dyDescent="0.2">
      <c r="B30" s="24" t="s">
        <v>39</v>
      </c>
      <c r="C30" s="25"/>
      <c r="D30" s="25"/>
      <c r="E30" s="25">
        <f>Doprava[[#This Row],[Predpokladané náklady]]-Doprava[[#This Row],[Skutočné náklady]]</f>
        <v>0</v>
      </c>
      <c r="F30" s="23"/>
      <c r="G30" s="24" t="s">
        <v>78</v>
      </c>
      <c r="H30" s="25"/>
      <c r="I30" s="25"/>
      <c r="J30" s="25">
        <f>Pozicky[[#This Row],[Predpokladané náklady]]-Pozicky[[#This Row],[Skutočné náklady]]</f>
        <v>0</v>
      </c>
    </row>
    <row r="31" spans="1:10" ht="24.95" customHeight="1" x14ac:dyDescent="0.2">
      <c r="B31" s="24" t="s">
        <v>40</v>
      </c>
      <c r="C31" s="25"/>
      <c r="D31" s="25"/>
      <c r="E31" s="25">
        <f>Doprava[[#This Row],[Predpokladané náklady]]-Doprava[[#This Row],[Skutočné náklady]]</f>
        <v>0</v>
      </c>
      <c r="F31" s="23"/>
      <c r="G31" s="24" t="s">
        <v>78</v>
      </c>
      <c r="H31" s="25"/>
      <c r="I31" s="25"/>
      <c r="J31" s="25">
        <f>Pozicky[[#This Row],[Predpokladané náklady]]-Pozicky[[#This Row],[Skutočné náklady]]</f>
        <v>0</v>
      </c>
    </row>
    <row r="32" spans="1:10" ht="24.95" customHeight="1" x14ac:dyDescent="0.2">
      <c r="B32" s="24" t="s">
        <v>41</v>
      </c>
      <c r="C32" s="25"/>
      <c r="D32" s="25"/>
      <c r="E32" s="25">
        <f>Doprava[[#This Row],[Predpokladané náklady]]-Doprava[[#This Row],[Skutočné náklady]]</f>
        <v>0</v>
      </c>
      <c r="F32" s="23"/>
      <c r="G32" s="24" t="s">
        <v>34</v>
      </c>
      <c r="H32" s="25"/>
      <c r="I32" s="25"/>
      <c r="J32" s="25">
        <f>Pozicky[[#This Row],[Predpokladané náklady]]-Pozicky[[#This Row],[Skutočné náklady]]</f>
        <v>0</v>
      </c>
    </row>
    <row r="33" spans="1:10" ht="24.95" customHeight="1" x14ac:dyDescent="0.2">
      <c r="B33" s="24" t="s">
        <v>42</v>
      </c>
      <c r="C33" s="25"/>
      <c r="D33" s="25"/>
      <c r="E33" s="25">
        <f>Doprava[[#This Row],[Predpokladané náklady]]-Doprava[[#This Row],[Skutočné náklady]]</f>
        <v>0</v>
      </c>
      <c r="F33" s="23"/>
      <c r="G33" s="11" t="s">
        <v>35</v>
      </c>
      <c r="H33" s="26"/>
      <c r="I33" s="26"/>
      <c r="J33" s="26">
        <f>SUBTOTAL(109,Pozicky[Rozdiel])</f>
        <v>0</v>
      </c>
    </row>
    <row r="34" spans="1:10" ht="24.95" customHeight="1" x14ac:dyDescent="0.2">
      <c r="B34" s="24" t="s">
        <v>34</v>
      </c>
      <c r="C34" s="25"/>
      <c r="D34" s="25"/>
      <c r="E34" s="25">
        <f>Doprava[[#This Row],[Predpokladané náklady]]-Doprava[[#This Row],[Skutočné náklady]]</f>
        <v>0</v>
      </c>
      <c r="F34" s="23"/>
      <c r="G34" s="28"/>
      <c r="H34" s="28"/>
      <c r="I34" s="28"/>
      <c r="J34" s="28"/>
    </row>
    <row r="35" spans="1:10" ht="24.95" customHeight="1" x14ac:dyDescent="0.2">
      <c r="B35" s="11" t="s">
        <v>35</v>
      </c>
      <c r="C35" s="26"/>
      <c r="D35" s="26"/>
      <c r="E35" s="26">
        <f>SUBTOTAL(109,Doprava[Rozdiel])</f>
        <v>0</v>
      </c>
      <c r="F35" s="23"/>
      <c r="G35" s="22" t="s">
        <v>79</v>
      </c>
      <c r="H35" s="22" t="s">
        <v>62</v>
      </c>
      <c r="I35" s="22" t="s">
        <v>63</v>
      </c>
      <c r="J35" s="22" t="s">
        <v>67</v>
      </c>
    </row>
    <row r="36" spans="1:10" ht="24.95" customHeight="1" x14ac:dyDescent="0.2">
      <c r="B36" s="28"/>
      <c r="C36" s="28"/>
      <c r="D36" s="28"/>
      <c r="E36" s="28"/>
      <c r="F36" s="23"/>
      <c r="G36" s="24" t="s">
        <v>80</v>
      </c>
      <c r="H36" s="25"/>
      <c r="I36" s="25"/>
      <c r="J36" s="25">
        <f>Dane[[#This Row],[Predpokladané náklady]]-Dane[[#This Row],[Skutočné náklady]]</f>
        <v>0</v>
      </c>
    </row>
    <row r="37" spans="1:10" ht="24.95" customHeight="1" x14ac:dyDescent="0.2">
      <c r="A37" s="20" t="s">
        <v>14</v>
      </c>
      <c r="B37" s="22" t="s">
        <v>43</v>
      </c>
      <c r="C37" s="22" t="s">
        <v>62</v>
      </c>
      <c r="D37" s="22" t="s">
        <v>63</v>
      </c>
      <c r="E37" s="22" t="s">
        <v>67</v>
      </c>
      <c r="F37" s="23"/>
      <c r="G37" s="24" t="s">
        <v>81</v>
      </c>
      <c r="H37" s="25"/>
      <c r="I37" s="25"/>
      <c r="J37" s="25">
        <f>Dane[[#This Row],[Predpokladané náklady]]-Dane[[#This Row],[Skutočné náklady]]</f>
        <v>0</v>
      </c>
    </row>
    <row r="38" spans="1:10" ht="24.95" customHeight="1" x14ac:dyDescent="0.2">
      <c r="B38" s="24" t="s">
        <v>44</v>
      </c>
      <c r="C38" s="25"/>
      <c r="D38" s="25"/>
      <c r="E38" s="25">
        <f>Poistenie[[#This Row],[Predpokladané náklady]]-Poistenie[[#This Row],[Skutočné náklady]]</f>
        <v>0</v>
      </c>
      <c r="F38" s="23"/>
      <c r="G38" s="24" t="s">
        <v>82</v>
      </c>
      <c r="H38" s="25"/>
      <c r="I38" s="25"/>
      <c r="J38" s="25">
        <f>Dane[[#This Row],[Predpokladané náklady]]-Dane[[#This Row],[Skutočné náklady]]</f>
        <v>0</v>
      </c>
    </row>
    <row r="39" spans="1:10" ht="24.95" customHeight="1" x14ac:dyDescent="0.2">
      <c r="B39" s="24" t="s">
        <v>45</v>
      </c>
      <c r="C39" s="25"/>
      <c r="D39" s="25"/>
      <c r="E39" s="25">
        <f>Poistenie[[#This Row],[Predpokladané náklady]]-Poistenie[[#This Row],[Skutočné náklady]]</f>
        <v>0</v>
      </c>
      <c r="F39" s="23"/>
      <c r="G39" s="24" t="s">
        <v>34</v>
      </c>
      <c r="H39" s="25"/>
      <c r="I39" s="25"/>
      <c r="J39" s="25">
        <f>Dane[[#This Row],[Predpokladané náklady]]-Dane[[#This Row],[Skutočné náklady]]</f>
        <v>0</v>
      </c>
    </row>
    <row r="40" spans="1:10" ht="24.95" customHeight="1" x14ac:dyDescent="0.2">
      <c r="B40" s="24" t="s">
        <v>46</v>
      </c>
      <c r="C40" s="25"/>
      <c r="D40" s="25"/>
      <c r="E40" s="25">
        <f>Poistenie[[#This Row],[Predpokladané náklady]]-Poistenie[[#This Row],[Skutočné náklady]]</f>
        <v>0</v>
      </c>
      <c r="F40" s="23"/>
      <c r="G40" s="11" t="s">
        <v>35</v>
      </c>
      <c r="H40" s="26"/>
      <c r="I40" s="26"/>
      <c r="J40" s="26">
        <f>SUBTOTAL(109,Dane[Rozdiel])</f>
        <v>0</v>
      </c>
    </row>
    <row r="41" spans="1:10" ht="24.95" customHeight="1" x14ac:dyDescent="0.2">
      <c r="B41" s="24" t="s">
        <v>34</v>
      </c>
      <c r="C41" s="25"/>
      <c r="D41" s="25"/>
      <c r="E41" s="25">
        <f>Poistenie[[#This Row],[Predpokladané náklady]]-Poistenie[[#This Row],[Skutočné náklady]]</f>
        <v>0</v>
      </c>
      <c r="F41" s="23"/>
      <c r="G41" s="28"/>
      <c r="H41" s="28"/>
      <c r="I41" s="28"/>
      <c r="J41" s="28"/>
    </row>
    <row r="42" spans="1:10" ht="24.95" customHeight="1" x14ac:dyDescent="0.2">
      <c r="B42" s="11" t="s">
        <v>35</v>
      </c>
      <c r="C42" s="26"/>
      <c r="D42" s="26"/>
      <c r="E42" s="26">
        <f>SUBTOTAL(109,Poistenie[Rozdiel])</f>
        <v>0</v>
      </c>
      <c r="F42" s="23"/>
      <c r="G42" s="22" t="s">
        <v>83</v>
      </c>
      <c r="H42" s="22" t="s">
        <v>62</v>
      </c>
      <c r="I42" s="22" t="s">
        <v>63</v>
      </c>
      <c r="J42" s="22" t="s">
        <v>67</v>
      </c>
    </row>
    <row r="43" spans="1:10" ht="24.95" customHeight="1" x14ac:dyDescent="0.2">
      <c r="B43" s="28"/>
      <c r="C43" s="28"/>
      <c r="D43" s="28"/>
      <c r="E43" s="28"/>
      <c r="F43" s="23"/>
      <c r="G43" s="24" t="s">
        <v>84</v>
      </c>
      <c r="H43" s="25"/>
      <c r="I43" s="25"/>
      <c r="J43" s="25">
        <f>Uspory[[#This Row],[Predpokladané náklady]]-Uspory[[#This Row],[Skutočné náklady]]</f>
        <v>0</v>
      </c>
    </row>
    <row r="44" spans="1:10" ht="24.95" customHeight="1" x14ac:dyDescent="0.2">
      <c r="A44" s="20" t="s">
        <v>15</v>
      </c>
      <c r="B44" s="22" t="s">
        <v>47</v>
      </c>
      <c r="C44" s="22" t="s">
        <v>62</v>
      </c>
      <c r="D44" s="22" t="s">
        <v>63</v>
      </c>
      <c r="E44" s="22" t="s">
        <v>67</v>
      </c>
      <c r="F44" s="23"/>
      <c r="G44" s="24" t="s">
        <v>85</v>
      </c>
      <c r="H44" s="25"/>
      <c r="I44" s="25"/>
      <c r="J44" s="25">
        <f>Uspory[[#This Row],[Predpokladané náklady]]-Uspory[[#This Row],[Skutočné náklady]]</f>
        <v>0</v>
      </c>
    </row>
    <row r="45" spans="1:10" ht="24.95" customHeight="1" x14ac:dyDescent="0.2">
      <c r="B45" s="24" t="s">
        <v>48</v>
      </c>
      <c r="C45" s="25"/>
      <c r="D45" s="25"/>
      <c r="E45" s="25">
        <f>Strava[[#This Row],[Predpokladané náklady]]-Strava[[#This Row],[Skutočné náklady]]</f>
        <v>0</v>
      </c>
      <c r="F45" s="23"/>
      <c r="G45" s="24" t="s">
        <v>34</v>
      </c>
      <c r="H45" s="25"/>
      <c r="I45" s="25"/>
      <c r="J45" s="25">
        <f>Uspory[[#This Row],[Predpokladané náklady]]-Uspory[[#This Row],[Skutočné náklady]]</f>
        <v>0</v>
      </c>
    </row>
    <row r="46" spans="1:10" ht="24.95" customHeight="1" x14ac:dyDescent="0.2">
      <c r="B46" s="24" t="s">
        <v>49</v>
      </c>
      <c r="C46" s="25"/>
      <c r="D46" s="25"/>
      <c r="E46" s="25">
        <f>Strava[[#This Row],[Predpokladané náklady]]-Strava[[#This Row],[Skutočné náklady]]</f>
        <v>0</v>
      </c>
      <c r="F46" s="23"/>
      <c r="G46" s="11" t="s">
        <v>35</v>
      </c>
      <c r="H46" s="26"/>
      <c r="I46" s="26"/>
      <c r="J46" s="26">
        <f>SUBTOTAL(109,Uspory[Rozdiel])</f>
        <v>0</v>
      </c>
    </row>
    <row r="47" spans="1:10" ht="24.95" customHeight="1" x14ac:dyDescent="0.2">
      <c r="B47" s="24" t="s">
        <v>34</v>
      </c>
      <c r="C47" s="25"/>
      <c r="D47" s="25"/>
      <c r="E47" s="25">
        <f>Strava[[#This Row],[Predpokladané náklady]]-Strava[[#This Row],[Skutočné náklady]]</f>
        <v>0</v>
      </c>
      <c r="F47" s="23"/>
      <c r="G47" s="28"/>
      <c r="H47" s="28"/>
      <c r="I47" s="28"/>
      <c r="J47" s="28"/>
    </row>
    <row r="48" spans="1:10" ht="24.95" customHeight="1" x14ac:dyDescent="0.2">
      <c r="B48" s="11" t="s">
        <v>35</v>
      </c>
      <c r="C48" s="26"/>
      <c r="D48" s="26"/>
      <c r="E48" s="26">
        <f>SUBTOTAL(109,Strava[Rozdiel])</f>
        <v>0</v>
      </c>
      <c r="F48" s="23"/>
      <c r="G48" s="22" t="s">
        <v>86</v>
      </c>
      <c r="H48" s="22" t="s">
        <v>62</v>
      </c>
      <c r="I48" s="22" t="s">
        <v>63</v>
      </c>
      <c r="J48" s="22" t="s">
        <v>67</v>
      </c>
    </row>
    <row r="49" spans="1:10" ht="24.95" customHeight="1" x14ac:dyDescent="0.2">
      <c r="B49" s="28"/>
      <c r="C49" s="28"/>
      <c r="D49" s="28"/>
      <c r="E49" s="28"/>
      <c r="F49" s="23"/>
      <c r="G49" s="24" t="s">
        <v>87</v>
      </c>
      <c r="H49" s="25"/>
      <c r="I49" s="25"/>
      <c r="J49" s="25">
        <f>Dary[[#This Row],[Predpokladané náklady]]-Dary[[#This Row],[Skutočné náklady]]</f>
        <v>0</v>
      </c>
    </row>
    <row r="50" spans="1:10" ht="24.95" customHeight="1" x14ac:dyDescent="0.2">
      <c r="A50" s="20" t="s">
        <v>16</v>
      </c>
      <c r="B50" s="22" t="s">
        <v>50</v>
      </c>
      <c r="C50" s="22" t="s">
        <v>62</v>
      </c>
      <c r="D50" s="22" t="s">
        <v>63</v>
      </c>
      <c r="E50" s="22" t="s">
        <v>67</v>
      </c>
      <c r="F50" s="23"/>
      <c r="G50" s="24" t="s">
        <v>88</v>
      </c>
      <c r="H50" s="25"/>
      <c r="I50" s="25"/>
      <c r="J50" s="25">
        <f>Dary[[#This Row],[Predpokladané náklady]]-Dary[[#This Row],[Skutočné náklady]]</f>
        <v>0</v>
      </c>
    </row>
    <row r="51" spans="1:10" ht="24.95" customHeight="1" x14ac:dyDescent="0.2">
      <c r="B51" s="24" t="s">
        <v>51</v>
      </c>
      <c r="C51" s="25"/>
      <c r="D51" s="25"/>
      <c r="E51" s="25">
        <f>Domace_zvierata[[#This Row],[Predpokladané náklady]]-Domace_zvierata[[#This Row],[Skutočné náklady]]</f>
        <v>0</v>
      </c>
      <c r="F51" s="23"/>
      <c r="G51" s="24" t="s">
        <v>89</v>
      </c>
      <c r="H51" s="25"/>
      <c r="I51" s="25"/>
      <c r="J51" s="25">
        <f>Dary[[#This Row],[Predpokladané náklady]]-Dary[[#This Row],[Skutočné náklady]]</f>
        <v>0</v>
      </c>
    </row>
    <row r="52" spans="1:10" ht="24.95" customHeight="1" x14ac:dyDescent="0.2">
      <c r="B52" s="24" t="s">
        <v>52</v>
      </c>
      <c r="C52" s="25"/>
      <c r="D52" s="25"/>
      <c r="E52" s="25">
        <f>Domace_zvierata[[#This Row],[Predpokladané náklady]]-Domace_zvierata[[#This Row],[Skutočné náklady]]</f>
        <v>0</v>
      </c>
      <c r="F52" s="23"/>
      <c r="G52" s="11" t="s">
        <v>35</v>
      </c>
      <c r="H52" s="26"/>
      <c r="I52" s="26"/>
      <c r="J52" s="26">
        <f>SUBTOTAL(109,Dary[Rozdiel])</f>
        <v>0</v>
      </c>
    </row>
    <row r="53" spans="1:10" ht="24.95" customHeight="1" x14ac:dyDescent="0.2">
      <c r="B53" s="24" t="s">
        <v>53</v>
      </c>
      <c r="C53" s="25"/>
      <c r="D53" s="25"/>
      <c r="E53" s="25">
        <f>Domace_zvierata[[#This Row],[Predpokladané náklady]]-Domace_zvierata[[#This Row],[Skutočné náklady]]</f>
        <v>0</v>
      </c>
      <c r="F53" s="23"/>
      <c r="G53" s="28"/>
      <c r="H53" s="28"/>
      <c r="I53" s="28"/>
      <c r="J53" s="28"/>
    </row>
    <row r="54" spans="1:10" ht="24.95" customHeight="1" x14ac:dyDescent="0.2">
      <c r="B54" s="24" t="s">
        <v>54</v>
      </c>
      <c r="C54" s="25"/>
      <c r="D54" s="25"/>
      <c r="E54" s="25">
        <f>Domace_zvierata[[#This Row],[Predpokladané náklady]]-Domace_zvierata[[#This Row],[Skutočné náklady]]</f>
        <v>0</v>
      </c>
      <c r="F54" s="23"/>
      <c r="G54" s="22" t="s">
        <v>90</v>
      </c>
      <c r="H54" s="22" t="s">
        <v>62</v>
      </c>
      <c r="I54" s="22" t="s">
        <v>63</v>
      </c>
      <c r="J54" s="22" t="s">
        <v>67</v>
      </c>
    </row>
    <row r="55" spans="1:10" ht="24.95" customHeight="1" x14ac:dyDescent="0.2">
      <c r="B55" s="24" t="s">
        <v>34</v>
      </c>
      <c r="C55" s="25"/>
      <c r="D55" s="25"/>
      <c r="E55" s="25">
        <f>Domace_zvierata[[#This Row],[Predpokladané náklady]]-Domace_zvierata[[#This Row],[Skutočné náklady]]</f>
        <v>0</v>
      </c>
      <c r="F55" s="23"/>
      <c r="G55" s="24" t="s">
        <v>91</v>
      </c>
      <c r="H55" s="25"/>
      <c r="I55" s="25"/>
      <c r="J55" s="25">
        <f>Pravne_poplatky[[#This Row],[Predpokladané náklady]]-Pravne_poplatky[[#This Row],[Skutočné náklady]]</f>
        <v>0</v>
      </c>
    </row>
    <row r="56" spans="1:10" ht="24.95" customHeight="1" x14ac:dyDescent="0.2">
      <c r="B56" s="11" t="s">
        <v>35</v>
      </c>
      <c r="C56" s="26"/>
      <c r="D56" s="26"/>
      <c r="E56" s="26">
        <f>SUBTOTAL(109,Domace_zvierata[Rozdiel])</f>
        <v>0</v>
      </c>
      <c r="F56" s="23"/>
      <c r="G56" s="24" t="s">
        <v>92</v>
      </c>
      <c r="H56" s="25"/>
      <c r="I56" s="25"/>
      <c r="J56" s="25">
        <f>Pravne_poplatky[[#This Row],[Predpokladané náklady]]-Pravne_poplatky[[#This Row],[Skutočné náklady]]</f>
        <v>0</v>
      </c>
    </row>
    <row r="57" spans="1:10" ht="24.95" customHeight="1" x14ac:dyDescent="0.2">
      <c r="B57" s="28"/>
      <c r="C57" s="28"/>
      <c r="D57" s="28"/>
      <c r="E57" s="28"/>
      <c r="F57" s="23"/>
      <c r="G57" s="24" t="s">
        <v>93</v>
      </c>
      <c r="H57" s="25"/>
      <c r="I57" s="25"/>
      <c r="J57" s="25">
        <f>Pravne_poplatky[[#This Row],[Predpokladané náklady]]-Pravne_poplatky[[#This Row],[Skutočné náklady]]</f>
        <v>0</v>
      </c>
    </row>
    <row r="58" spans="1:10" ht="24.95" customHeight="1" x14ac:dyDescent="0.2">
      <c r="A58" s="20" t="s">
        <v>17</v>
      </c>
      <c r="B58" s="22" t="s">
        <v>55</v>
      </c>
      <c r="C58" s="22" t="s">
        <v>62</v>
      </c>
      <c r="D58" s="22" t="s">
        <v>63</v>
      </c>
      <c r="E58" s="22" t="s">
        <v>67</v>
      </c>
      <c r="F58" s="23"/>
      <c r="G58" s="24" t="s">
        <v>34</v>
      </c>
      <c r="H58" s="25"/>
      <c r="I58" s="25"/>
      <c r="J58" s="25">
        <f>Pravne_poplatky[[#This Row],[Predpokladané náklady]]-Pravne_poplatky[[#This Row],[Skutočné náklady]]</f>
        <v>0</v>
      </c>
    </row>
    <row r="59" spans="1:10" ht="24.95" customHeight="1" x14ac:dyDescent="0.2">
      <c r="B59" s="24" t="s">
        <v>52</v>
      </c>
      <c r="C59" s="25"/>
      <c r="D59" s="25"/>
      <c r="E59" s="25">
        <f>Osobna_starostlivost[[#This Row],[Predpokladané náklady]]-Osobna_starostlivost[[#This Row],[Skutočné náklady]]</f>
        <v>0</v>
      </c>
      <c r="F59" s="23"/>
      <c r="G59" s="11" t="s">
        <v>35</v>
      </c>
      <c r="H59" s="26"/>
      <c r="I59" s="26"/>
      <c r="J59" s="26">
        <f>SUBTOTAL(109,Pravne_poplatky[Rozdiel])</f>
        <v>0</v>
      </c>
    </row>
    <row r="60" spans="1:10" ht="24.95" customHeight="1" x14ac:dyDescent="0.2">
      <c r="B60" s="24" t="s">
        <v>56</v>
      </c>
      <c r="C60" s="25"/>
      <c r="D60" s="25"/>
      <c r="E60" s="25">
        <f>Osobna_starostlivost[[#This Row],[Predpokladané náklady]]-Osobna_starostlivost[[#This Row],[Skutočné náklady]]</f>
        <v>0</v>
      </c>
      <c r="F60" s="23"/>
      <c r="G60" s="28"/>
      <c r="H60" s="28"/>
      <c r="I60" s="28"/>
      <c r="J60" s="28"/>
    </row>
    <row r="61" spans="1:10" ht="24.95" customHeight="1" x14ac:dyDescent="0.2">
      <c r="A61" s="20" t="s">
        <v>18</v>
      </c>
      <c r="B61" s="24" t="s">
        <v>57</v>
      </c>
      <c r="C61" s="25"/>
      <c r="D61" s="25"/>
      <c r="E61" s="25">
        <f>Osobna_starostlivost[[#This Row],[Predpokladané náklady]]-Osobna_starostlivost[[#This Row],[Skutočné náklady]]</f>
        <v>0</v>
      </c>
      <c r="F61" s="23"/>
      <c r="G61" s="29" t="s">
        <v>94</v>
      </c>
      <c r="H61" s="29"/>
      <c r="I61" s="29"/>
      <c r="J61" s="30">
        <f>SUBTOTAL(109,Byvanie[Predpokladané náklady],Doprava[Predpokladané náklady],Poistenie[Predpokladané náklady],Strava[Predpokladané náklady],Domace_zvierata[Predpokladané náklady],Osobna_starostlivost[Predpokladané náklady],Zabava[Predpokladané náklady],Pozicky[Predpokladané náklady],Dane[Predpokladané náklady],Uspory[Predpokladané náklady],Dary[Predpokladané náklady],Pravne_poplatky[Predpokladané náklady])</f>
        <v>1195</v>
      </c>
    </row>
    <row r="62" spans="1:10" ht="24.95" customHeight="1" x14ac:dyDescent="0.2">
      <c r="B62" s="24" t="s">
        <v>58</v>
      </c>
      <c r="C62" s="25"/>
      <c r="D62" s="25"/>
      <c r="E62" s="25">
        <f>Osobna_starostlivost[[#This Row],[Predpokladané náklady]]-Osobna_starostlivost[[#This Row],[Skutočné náklady]]</f>
        <v>0</v>
      </c>
      <c r="F62" s="23"/>
      <c r="G62" s="29"/>
      <c r="H62" s="29"/>
      <c r="I62" s="29"/>
      <c r="J62" s="30"/>
    </row>
    <row r="63" spans="1:10" ht="24.95" customHeight="1" x14ac:dyDescent="0.2">
      <c r="B63" s="24" t="s">
        <v>59</v>
      </c>
      <c r="C63" s="25"/>
      <c r="D63" s="25"/>
      <c r="E63" s="25">
        <f>Osobna_starostlivost[[#This Row],[Predpokladané náklady]]-Osobna_starostlivost[[#This Row],[Skutočné náklady]]</f>
        <v>0</v>
      </c>
      <c r="F63" s="23"/>
      <c r="G63" s="29" t="s">
        <v>95</v>
      </c>
      <c r="H63" s="29"/>
      <c r="I63" s="29"/>
      <c r="J63" s="30">
        <f>SUBTOTAL(109,Byvanie[Skutočné náklady],Doprava[Skutočné náklady],Poistenie[Skutočné náklady],Strava[Skutočné náklady],Domace_zvierata[Skutočné náklady],Osobna_starostlivost[Skutočné náklady],Zabava[Skutočné náklady],Pozicky[Skutočné náklady],Dane[Skutočné náklady],Uspory[Skutočné náklady],Dary[Skutočné náklady],Pravne_poplatky[Skutočné náklady])</f>
        <v>1236</v>
      </c>
    </row>
    <row r="64" spans="1:10" ht="24.95" customHeight="1" x14ac:dyDescent="0.2">
      <c r="B64" s="24" t="s">
        <v>60</v>
      </c>
      <c r="C64" s="25"/>
      <c r="D64" s="25"/>
      <c r="E64" s="25">
        <f>Osobna_starostlivost[[#This Row],[Predpokladané náklady]]-Osobna_starostlivost[[#This Row],[Skutočné náklady]]</f>
        <v>0</v>
      </c>
      <c r="F64" s="23"/>
      <c r="G64" s="29"/>
      <c r="H64" s="29"/>
      <c r="I64" s="29"/>
      <c r="J64" s="30"/>
    </row>
    <row r="65" spans="2:10" ht="24.95" customHeight="1" x14ac:dyDescent="0.2">
      <c r="B65" s="24" t="s">
        <v>34</v>
      </c>
      <c r="C65" s="25"/>
      <c r="D65" s="25"/>
      <c r="E65" s="25">
        <f>Osobna_starostlivost[[#This Row],[Predpokladané náklady]]-Osobna_starostlivost[[#This Row],[Skutočné náklady]]</f>
        <v>0</v>
      </c>
      <c r="F65" s="23"/>
      <c r="G65" s="29" t="s">
        <v>96</v>
      </c>
      <c r="H65" s="29"/>
      <c r="I65" s="29"/>
      <c r="J65" s="30">
        <f>J61-J63</f>
        <v>-41</v>
      </c>
    </row>
    <row r="66" spans="2:10" ht="24.95" customHeight="1" x14ac:dyDescent="0.2">
      <c r="B66" s="11" t="s">
        <v>35</v>
      </c>
      <c r="C66" s="26"/>
      <c r="D66" s="26"/>
      <c r="E66" s="26">
        <f>SUBTOTAL(109,Osobna_starostlivost[Rozdiel])</f>
        <v>0</v>
      </c>
      <c r="F66" s="23"/>
      <c r="G66" s="29"/>
      <c r="H66" s="29"/>
      <c r="I66" s="29"/>
      <c r="J66" s="30"/>
    </row>
    <row r="67" spans="2:10" ht="24.95" customHeight="1" x14ac:dyDescent="0.2">
      <c r="B67" s="27"/>
      <c r="C67" s="27"/>
      <c r="D67" s="27"/>
      <c r="E67" s="27"/>
    </row>
    <row r="68" spans="2:10" ht="24.95" customHeight="1" x14ac:dyDescent="0.2"/>
    <row r="69" spans="2:10" ht="24.95" customHeight="1" x14ac:dyDescent="0.2"/>
    <row r="70" spans="2:10" ht="24.95" customHeight="1" x14ac:dyDescent="0.2"/>
    <row r="71" spans="2:10" ht="24.95" customHeight="1" x14ac:dyDescent="0.2"/>
  </sheetData>
  <mergeCells count="26">
    <mergeCell ref="G34:J34"/>
    <mergeCell ref="G61:I62"/>
    <mergeCell ref="G25:J25"/>
    <mergeCell ref="E4:G5"/>
    <mergeCell ref="E6:G7"/>
    <mergeCell ref="E8:G9"/>
    <mergeCell ref="B26:E26"/>
    <mergeCell ref="B36:E36"/>
    <mergeCell ref="B43:E43"/>
    <mergeCell ref="B49:E49"/>
    <mergeCell ref="B57:E57"/>
    <mergeCell ref="B4:C4"/>
    <mergeCell ref="B9:C9"/>
    <mergeCell ref="H4:H5"/>
    <mergeCell ref="H6:H7"/>
    <mergeCell ref="H8:H9"/>
    <mergeCell ref="B67:E67"/>
    <mergeCell ref="G60:J60"/>
    <mergeCell ref="G53:J53"/>
    <mergeCell ref="G47:J47"/>
    <mergeCell ref="G41:J41"/>
    <mergeCell ref="G65:I66"/>
    <mergeCell ref="J65:J66"/>
    <mergeCell ref="J61:J62"/>
    <mergeCell ref="J63:J64"/>
    <mergeCell ref="G63:I64"/>
  </mergeCells>
  <dataValidations count="12">
    <dataValidation allowBlank="1" showInputMessage="1" showErrorMessage="1" prompt="V tomto hárku vytvorte osobný mesačný rozpočet. Užitočné pokyny na používanie tohto hárka sa nachádzajú v bunkách v tomto stĺpci. Ak chcete začať prejdite šípkou nadol." sqref="A1" xr:uid="{00000000-0002-0000-0100-000000000000}"/>
    <dataValidation allowBlank="1" showInputMessage="1" showErrorMessage="1" prompt="V bunke C2 je nadpis tohto hárka. Ďalší pokyn je v bunke A4." sqref="A2" xr:uid="{00000000-0002-0000-0100-000001000000}"/>
    <dataValidation allowBlank="1" showInputMessage="1" showErrorMessage="1" prompt="Označenie predpokladaný mesačný príjem sa v nachádza v bunke vpravo. Zadajte príjem 1 do bunky C5 a dodatočný príjem do bunky C6 na výpočet celkového mesačného príjmu v bunke C7. Ďalší pokyn je v bunke A7." sqref="A4" xr:uid="{00000000-0002-0000-0100-000002000000}"/>
    <dataValidation allowBlank="1" showInputMessage="1" showErrorMessage="1" prompt="Predpokladaný zostatok v bunke H4, skutočný zostatok v bunke H6 a rozdiel v bunke H8 sa vypočítajú automaticky. Ďalší pokyn je v bunke A9." sqref="A7" xr:uid="{00000000-0002-0000-0100-000003000000}"/>
    <dataValidation allowBlank="1" showInputMessage="1" showErrorMessage="1" prompt="Označenie skutočný mesačný príjem sa v nachádza v bunke vpravo. Zadajte príjem 1 do bunky C10 a dodatočný príjem do bunky C11 na výpočet celkového mesačného príjmu v bunke C12. Ďalší pokyn je v bunke A14." sqref="A9" xr:uid="{00000000-0002-0000-0100-000004000000}"/>
    <dataValidation allowBlank="1" showInputMessage="1" showErrorMessage="1" prompt="Zadajte podrobnosti do tabuľky Bývanie začínajúcej v bunke napravo a tabuľky Zábava začínajúcej v bunke G14. Ďalší pokyn je v bunke A27." sqref="A14" xr:uid="{00000000-0002-0000-0100-000005000000}"/>
    <dataValidation allowBlank="1" showInputMessage="1" showErrorMessage="1" prompt="Zadajte podrobnosti do tabuľky Doprava začínajúcej v bunke napravo a tabuľky Pôžičky začínajúcej v bunke G26. Ďalší pokyn je v bunke A37." sqref="A27" xr:uid="{00000000-0002-0000-0100-000006000000}"/>
    <dataValidation allowBlank="1" showInputMessage="1" showErrorMessage="1" prompt="Zadajte podrobnosti do tabuľky Poistenie začínajúcej v bunke napravo a tabuľky Dane začínajúcej v bunke G35. Ďalší pokyn je v bunke A44." sqref="A37" xr:uid="{00000000-0002-0000-0100-000007000000}"/>
    <dataValidation allowBlank="1" showInputMessage="1" showErrorMessage="1" prompt="Zadajte podrobnosti do tabuľky Strava začínajúcej v bunke napravo a tabuľky Úspory začínajúcej v bunke G42. Ďalší pokyn je v bunke A50." sqref="A44" xr:uid="{00000000-0002-0000-0100-000008000000}"/>
    <dataValidation allowBlank="1" showInputMessage="1" showErrorMessage="1" prompt="Zadajte podrobnosti do tabuľky Domáce zvieratá začínajúcej v bunke napravo a tabuľky Dary začínajúcej v bunke G48. Ďalší pokyn je v bunke A58." sqref="A50" xr:uid="{00000000-0002-0000-0100-000009000000}"/>
    <dataValidation allowBlank="1" showInputMessage="1" showErrorMessage="1" prompt="Zadajte podrobnosti do tabuľky Osobná starostlivosť začínajúcej v bunke napravo a tabuľky Právne poplatky začínajúcej v bunke G54. Ďalší pokyn je v bunke A61." sqref="A58" xr:uid="{00000000-0002-0000-0100-00000A000000}"/>
    <dataValidation allowBlank="1" showInputMessage="1" showErrorMessage="1" prompt="Celkové predpokladané náklady v bunke J61, celkové skutočné náklady v bunke J63 a celkový rozdiel v bunke J65 sa vypočítajú automaticky." sqref="A61" xr:uid="{00000000-0002-0000-0100-00000B000000}"/>
  </dataValidations>
  <printOptions horizontalCentered="1"/>
  <pageMargins left="0.4" right="0.4" top="0.4" bottom="0.4" header="0.3" footer="0.3"/>
  <pageSetup paperSize="9" fitToHeight="0" orientation="portrait" r:id="rId1"/>
  <headerFooter differentFirst="1">
    <oddFooter>Page &amp;P of &amp;N</oddFooter>
  </headerFooter>
  <ignoredErrors>
    <ignoredError sqref="J62 J64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4917D-B4E2-41EC-A344-CAB929C318E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0D6369F-E7E4-4C61-9F47-33FFE80F8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6AF36-0E29-43D5-9042-907F67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Začiatok</vt:lpstr>
      <vt:lpstr>Osobný mesačný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2019-03-18T20:41:36Z</dcterms:created>
  <dcterms:modified xsi:type="dcterms:W3CDTF">2025-01-16T19:32:50Z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